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425" windowHeight="7695" activeTab="0"/>
  </bookViews>
  <sheets>
    <sheet name="conti.sempli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<sst xmlns="http://schemas.openxmlformats.org/spreadsheetml/2006/main" count="30" uniqueCount="30">
  <si>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</si>
  <si>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</si>
  <si>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</si>
  <si>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D</t>
  </si>
  <si>
    <t>E</t>
  </si>
  <si>
    <t>F</t>
  </si>
  <si>
    <t>G</t>
  </si>
  <si>
    <t>Tot.</t>
  </si>
  <si>
    <t>Residui al quadrato</t>
  </si>
  <si>
    <t>H</t>
  </si>
  <si>
    <t>b</t>
  </si>
  <si>
    <t>a</t>
  </si>
  <si>
    <t>alpha</t>
  </si>
  <si>
    <t>beta</t>
  </si>
  <si>
    <t>d.f.</t>
  </si>
  <si>
    <t>s</t>
  </si>
  <si>
    <t>sigma^2</t>
  </si>
  <si>
    <t>{xi - M(x)}^2</t>
  </si>
  <si>
    <t>s^2</t>
  </si>
  <si>
    <t>s (alpha)</t>
  </si>
  <si>
    <t>s (beta)</t>
  </si>
  <si>
    <t>M (X)</t>
  </si>
  <si>
    <t>n</t>
  </si>
  <si>
    <t>t (gamma)</t>
  </si>
  <si>
    <t>Prezzi xi (in Euro)</t>
  </si>
  <si>
    <t>Vendite yi (n. pezzi)</t>
  </si>
  <si>
    <t>chi^2 (0.025)</t>
  </si>
  <si>
    <t>chi^2 (0.975)</t>
  </si>
  <si>
    <t>Limiti inferiori</t>
  </si>
  <si>
    <t>Limiti superiori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</si>
</sst>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1:J24"/>
  <sheetViews>
    <sheetView tabSelected="1" zoomScale="120" zoomScaleNormal="120" workbookViewId="0" topLeftCell="A1">
      <selection activeCell="C2" sqref="C2"/>
    </sheetView>
  </sheetViews>
  <sheetFormatPr defaultColWidth="9.140625" defaultRowHeight="15" customHeight="1"/>
  <cols>
    <col min="1" max="1" width="9.140625" style="2" customWidth="1"/>
    <col min="2" max="2" width="8.8515625" style="2" customWidth="1"/>
    <col min="3" max="3" width="15.8515625" style="2" customWidth="1"/>
    <col min="4" max="4" width="14.8515625" style="2" customWidth="1"/>
    <col min="5" max="5" width="19.421875" style="2" customWidth="1"/>
    <col min="6" max="6" width="15.00390625" style="2" customWidth="1"/>
    <col min="7" max="7" width="20.00390625" style="2" customWidth="1"/>
    <col min="8" max="8" width="13.57421875" style="2" customWidth="1"/>
    <col min="9" max="9" width="16.57421875" style="2" customWidth="1"/>
    <col min="10" max="10" width="18.8515625" style="2" customWidth="1"/>
    <col min="11" max="16384" width="9.140625" style="2" customWidth="1"/>
  </cols>
  <sheetData>
    <row r="1" spans="2:10" ht="32.25" customHeight="1" thickBot="1">
      <c r="B1" s="3"/>
      <c r="C1" s="4" t="s">
        <v>24</v>
      </c>
      <c r="D1" s="4" t="s">
        <v>25</v>
      </c>
      <c r="E1" s="9" t="s">
        <v>8</v>
      </c>
      <c r="F1" s="13" t="s">
        <v>17</v>
      </c>
      <c r="G1" s="11"/>
      <c r="H1" s="11" t="s">
        <v>28</v>
      </c>
      <c r="I1" s="11" t="s">
        <v>29</v>
      </c>
      <c r="J1" s="11"/>
    </row>
    <row r="2" spans="2:10" ht="15" customHeight="1" thickBot="1">
      <c r="B2" s="5" t="s">
        <v>0</v>
      </c>
      <c r="C2" s="6">
        <v>1.55</v>
      </c>
      <c r="D2" s="7">
        <v>410</v>
      </c>
      <c r="E2" s="10">
        <f>(D2-C$20-C$19*C2)^2</f>
        <v>0.9365244536943454</v>
      </c>
      <c r="F2" s="14">
        <f>(C2-AVERAGE(C$2:C$9))^2</f>
        <v>0.0001562499999999989</v>
      </c>
      <c r="G2" s="12" t="s">
        <v>12</v>
      </c>
      <c r="H2" s="12">
        <f>C20-F14*D14</f>
        <v>830.2279240720751</v>
      </c>
      <c r="I2" s="12">
        <f>C20+F14*D14</f>
        <v>1297.8365920569572</v>
      </c>
      <c r="J2" s="12"/>
    </row>
    <row r="3" spans="2:10" ht="15" customHeight="1" thickBot="1">
      <c r="B3" s="5" t="s">
        <v>1</v>
      </c>
      <c r="C3" s="6">
        <v>1.6</v>
      </c>
      <c r="D3" s="7">
        <v>380</v>
      </c>
      <c r="E3" s="10">
        <f>(D3-C$20-C$19*C3)^2</f>
        <v>62.46097814776054</v>
      </c>
      <c r="F3" s="14">
        <f aca="true" t="shared" si="0" ref="F3:F9">(C3-AVERAGE(C$2:C$9))^2</f>
        <v>0.0014062500000000067</v>
      </c>
      <c r="G3" s="12" t="s">
        <v>13</v>
      </c>
      <c r="H3" s="12">
        <f>C19-F14*E14</f>
        <v>-572.0672017316308</v>
      </c>
      <c r="I3" s="12">
        <f>C19+E14*F14</f>
        <v>-273.0940885909499</v>
      </c>
      <c r="J3" s="12"/>
    </row>
    <row r="4" spans="2:10" ht="15" customHeight="1" thickBot="1">
      <c r="B4" s="5" t="s">
        <v>2</v>
      </c>
      <c r="C4" s="6">
        <v>1.65</v>
      </c>
      <c r="D4" s="7">
        <v>350</v>
      </c>
      <c r="E4" s="10">
        <f aca="true" t="shared" si="1" ref="E4:E9">(D4-C$20-C$19*C4)^2</f>
        <v>281.37356919875054</v>
      </c>
      <c r="F4" s="14">
        <f t="shared" si="0"/>
        <v>0.007656249999999984</v>
      </c>
      <c r="G4" s="12" t="s">
        <v>16</v>
      </c>
      <c r="H4" s="12">
        <f>C17*C14/F17</f>
        <v>60.053941109558615</v>
      </c>
      <c r="I4" s="12">
        <f>C17*C14/E17</f>
        <v>701.2938699094316</v>
      </c>
      <c r="J4" s="12"/>
    </row>
    <row r="5" spans="2:10" ht="15" customHeight="1" thickBot="1">
      <c r="B5" s="5" t="s">
        <v>3</v>
      </c>
      <c r="C5" s="6">
        <v>1.6</v>
      </c>
      <c r="D5" s="7">
        <v>400</v>
      </c>
      <c r="E5" s="10">
        <f t="shared" si="1"/>
        <v>146.33194588970161</v>
      </c>
      <c r="F5" s="14">
        <f t="shared" si="0"/>
        <v>0.0014062500000000067</v>
      </c>
      <c r="G5" s="12"/>
      <c r="H5" s="12"/>
      <c r="I5" s="12"/>
      <c r="J5" s="12"/>
    </row>
    <row r="6" spans="2:10" ht="15" customHeight="1" thickBot="1">
      <c r="B6" s="5" t="s">
        <v>4</v>
      </c>
      <c r="C6" s="6">
        <v>1.5</v>
      </c>
      <c r="D6" s="7">
        <v>440</v>
      </c>
      <c r="E6" s="10">
        <f t="shared" si="1"/>
        <v>96.80020811654815</v>
      </c>
      <c r="F6" s="14">
        <f t="shared" si="0"/>
        <v>0.00390625</v>
      </c>
      <c r="G6" s="12"/>
      <c r="H6" s="12"/>
      <c r="I6" s="12"/>
      <c r="J6" s="12"/>
    </row>
    <row r="7" spans="2:10" ht="15" customHeight="1" thickBot="1">
      <c r="B7" s="5" t="s">
        <v>5</v>
      </c>
      <c r="C7" s="6">
        <v>1.65</v>
      </c>
      <c r="D7" s="7">
        <v>380</v>
      </c>
      <c r="E7" s="10">
        <f t="shared" si="1"/>
        <v>174.9219562955261</v>
      </c>
      <c r="F7" s="14">
        <f t="shared" si="0"/>
        <v>0.007656249999999984</v>
      </c>
      <c r="G7" s="12"/>
      <c r="H7" s="12"/>
      <c r="I7" s="12"/>
      <c r="J7" s="12"/>
    </row>
    <row r="8" spans="2:10" ht="15" customHeight="1" thickBot="1">
      <c r="B8" s="5" t="s">
        <v>6</v>
      </c>
      <c r="C8" s="6">
        <v>1.45</v>
      </c>
      <c r="D8" s="7">
        <v>450</v>
      </c>
      <c r="E8" s="10">
        <f t="shared" si="1"/>
        <v>1.6649323621226941</v>
      </c>
      <c r="F8" s="14">
        <f t="shared" si="0"/>
        <v>0.01265625000000001</v>
      </c>
      <c r="G8" s="12"/>
      <c r="H8" s="12"/>
      <c r="I8" s="12"/>
      <c r="J8" s="12"/>
    </row>
    <row r="9" spans="2:10" ht="15" customHeight="1" thickBot="1">
      <c r="B9" s="5" t="s">
        <v>9</v>
      </c>
      <c r="C9" s="6">
        <v>1.5</v>
      </c>
      <c r="D9" s="7">
        <v>420</v>
      </c>
      <c r="E9" s="10">
        <f t="shared" si="1"/>
        <v>103.25182101976809</v>
      </c>
      <c r="F9" s="14">
        <f t="shared" si="0"/>
        <v>0.00390625</v>
      </c>
      <c r="G9" s="12"/>
      <c r="H9" s="12"/>
      <c r="I9" s="12"/>
      <c r="J9" s="12"/>
    </row>
    <row r="10" spans="2:10" ht="15" customHeight="1" thickBot="1">
      <c r="B10" s="5" t="s">
        <v>7</v>
      </c>
      <c r="C10" s="6">
        <f>SUM(C2:C9)</f>
        <v>12.5</v>
      </c>
      <c r="D10" s="7">
        <f>SUM(D2:D9)</f>
        <v>3230</v>
      </c>
      <c r="E10" s="10">
        <f>SUM(E2:E9)</f>
        <v>867.7419354838721</v>
      </c>
      <c r="F10" s="14">
        <v>0.03875</v>
      </c>
      <c r="G10" s="12"/>
      <c r="H10" s="12"/>
      <c r="I10" s="12"/>
      <c r="J10" s="12"/>
    </row>
    <row r="12" spans="2:4" ht="15" customHeight="1">
      <c r="B12" s="1" t="s">
        <v>21</v>
      </c>
      <c r="C12" s="8">
        <f>AVERAGE(C2:C9)</f>
        <v>1.5625</v>
      </c>
      <c r="D12" s="1"/>
    </row>
    <row r="13" spans="4:6" ht="15" customHeight="1">
      <c r="D13" s="1" t="s">
        <v>19</v>
      </c>
      <c r="E13" s="1" t="s">
        <v>20</v>
      </c>
      <c r="F13" s="1" t="s">
        <v>23</v>
      </c>
    </row>
    <row r="14" spans="2:6" ht="15" customHeight="1">
      <c r="B14" s="1" t="s">
        <v>18</v>
      </c>
      <c r="C14" s="8">
        <f>E10/C17</f>
        <v>144.6236559139787</v>
      </c>
      <c r="D14" s="8">
        <f>C15*SQRT((1/C16)+(C12^2/F10))</f>
        <v>95.55077937658481</v>
      </c>
      <c r="E14" s="8">
        <f>C15/SQRT(F10)</f>
        <v>61.09192564017979</v>
      </c>
      <c r="F14" s="8">
        <f>TINV(0.05,C17)</f>
        <v>2.4469118464326822</v>
      </c>
    </row>
    <row r="15" spans="2:6" ht="15" customHeight="1">
      <c r="B15" s="1" t="s">
        <v>15</v>
      </c>
      <c r="C15" s="8">
        <f>SQRT(C14)</f>
        <v>12.025957588232993</v>
      </c>
      <c r="D15" s="8"/>
      <c r="E15" s="15"/>
      <c r="F15" s="15"/>
    </row>
    <row r="16" spans="2:6" ht="15" customHeight="1">
      <c r="B16" s="1" t="s">
        <v>22</v>
      </c>
      <c r="C16" s="1">
        <f>COUNT(C2:C9)</f>
        <v>8</v>
      </c>
      <c r="E16" s="1" t="s">
        <v>26</v>
      </c>
      <c r="F16" s="1" t="s">
        <v>27</v>
      </c>
    </row>
    <row r="17" spans="2:6" ht="15" customHeight="1">
      <c r="B17" s="1" t="s">
        <v>14</v>
      </c>
      <c r="C17" s="1">
        <f>C16-2</f>
        <v>6</v>
      </c>
      <c r="E17" s="8">
        <f>CHIINV(0.975,C17)</f>
        <v>1.2373442471355645</v>
      </c>
      <c r="F17" s="8">
        <f>CHIINV(0.025,C17)</f>
        <v>14.449375335763868</v>
      </c>
    </row>
    <row r="19" spans="2:3" ht="15" customHeight="1">
      <c r="B19" s="1" t="s">
        <v>10</v>
      </c>
      <c r="C19" s="8">
        <f>SLOPE(D2:D9,C2:C9)</f>
        <v>-422.58064516129036</v>
      </c>
    </row>
    <row r="20" spans="2:3" ht="15" customHeight="1">
      <c r="B20" s="1" t="s">
        <v>11</v>
      </c>
      <c r="C20" s="8">
        <f>INTERCEPT(D2:D9,C2:C9)</f>
        <v>1064.032258064516</v>
      </c>
    </row>
    <row r="24" ht="15" customHeight="1">
      <c r="E24" s="16"/>
    </row>
  </sheetData>
  <printOptions/>
  <pageMargins left="0.75" right="0.75" top="1" bottom="1" header="0.5" footer="0.5"/>
  <pageSetup horizontalDpi="300" verticalDpi="300" orientation="portrait" paperSize="9" r:id="rId5"/>
  <legacyDrawing r:id="rId4"/>
  <oleObjects>
    <oleObject progId="Equation.3" shapeId="1436627" r:id="rId1"/>
    <oleObject progId="Equation.3" shapeId="1436628" r:id="rId2"/>
    <oleObject progId="Equation.3" shapeId="14366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 </cp:lastModifiedBy>
  <cp:lastPrinted>2006-02-23T10:01:46Z</cp:lastPrinted>
  <dcterms:created xsi:type="dcterms:W3CDTF">2005-03-04T14:41:32Z</dcterms:created>
  <dcterms:modified xsi:type="dcterms:W3CDTF">2007-03-02T16:32:06Z</dcterms:modified>
  <cp:category/>
  <cp:version/>
  <cp:contentType/>
  <cp:contentStatus/>
</cp:coreProperties>
</file>