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oAW\D\Myweb\ADM\Input_files\"/>
    </mc:Choice>
  </mc:AlternateContent>
  <bookViews>
    <workbookView xWindow="0" yWindow="0" windowWidth="17256" windowHeight="6036" activeTab="2"/>
  </bookViews>
  <sheets>
    <sheet name="testo" sheetId="3" r:id="rId1"/>
    <sheet name="raffinerie_escluse" sheetId="1" r:id="rId2"/>
    <sheet name="tutte_le_unità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E21" i="2"/>
  <c r="D21" i="2"/>
  <c r="C21" i="2"/>
  <c r="B21" i="2"/>
  <c r="M16" i="2"/>
  <c r="E22" i="2" s="1"/>
  <c r="K16" i="2"/>
  <c r="C22" i="2" s="1"/>
  <c r="B16" i="2"/>
  <c r="N15" i="2"/>
  <c r="M15" i="2"/>
  <c r="L15" i="2"/>
  <c r="K15" i="2"/>
  <c r="J15" i="2"/>
  <c r="N14" i="2"/>
  <c r="M14" i="2"/>
  <c r="L14" i="2"/>
  <c r="K14" i="2"/>
  <c r="J14" i="2"/>
  <c r="N13" i="2"/>
  <c r="M13" i="2"/>
  <c r="L13" i="2"/>
  <c r="K13" i="2"/>
  <c r="J13" i="2"/>
  <c r="N12" i="2"/>
  <c r="M12" i="2"/>
  <c r="L12" i="2"/>
  <c r="K12" i="2"/>
  <c r="J12" i="2"/>
  <c r="N11" i="2"/>
  <c r="M11" i="2"/>
  <c r="L11" i="2"/>
  <c r="K11" i="2"/>
  <c r="J11" i="2"/>
  <c r="N10" i="2"/>
  <c r="M10" i="2"/>
  <c r="L10" i="2"/>
  <c r="K10" i="2"/>
  <c r="J10" i="2"/>
  <c r="N9" i="2"/>
  <c r="M9" i="2"/>
  <c r="L9" i="2"/>
  <c r="K9" i="2"/>
  <c r="J9" i="2"/>
  <c r="N8" i="2"/>
  <c r="M8" i="2"/>
  <c r="L8" i="2"/>
  <c r="K8" i="2"/>
  <c r="J8" i="2"/>
  <c r="N7" i="2"/>
  <c r="M7" i="2"/>
  <c r="L7" i="2"/>
  <c r="K7" i="2"/>
  <c r="J7" i="2"/>
  <c r="N6" i="2"/>
  <c r="M6" i="2"/>
  <c r="L6" i="2"/>
  <c r="K6" i="2"/>
  <c r="J6" i="2"/>
  <c r="N5" i="2"/>
  <c r="M5" i="2"/>
  <c r="L5" i="2"/>
  <c r="K5" i="2"/>
  <c r="J5" i="2"/>
  <c r="N4" i="2"/>
  <c r="M4" i="2"/>
  <c r="L4" i="2"/>
  <c r="K4" i="2"/>
  <c r="J4" i="2"/>
  <c r="N3" i="2"/>
  <c r="M3" i="2"/>
  <c r="L3" i="2"/>
  <c r="K3" i="2"/>
  <c r="J3" i="2"/>
  <c r="N2" i="2"/>
  <c r="N16" i="2" s="1"/>
  <c r="F22" i="2" s="1"/>
  <c r="M2" i="2"/>
  <c r="L2" i="2"/>
  <c r="L16" i="2" s="1"/>
  <c r="D22" i="2" s="1"/>
  <c r="K2" i="2"/>
  <c r="J2" i="2"/>
  <c r="J16" i="2" s="1"/>
  <c r="B22" i="2" s="1"/>
  <c r="S1" i="2"/>
  <c r="R1" i="2"/>
  <c r="Q1" i="2"/>
  <c r="P1" i="2"/>
  <c r="O1" i="2"/>
  <c r="N1" i="2"/>
  <c r="M1" i="2"/>
  <c r="L1" i="2"/>
  <c r="K1" i="2"/>
  <c r="J1" i="2"/>
  <c r="P1" i="1"/>
  <c r="Q1" i="1"/>
  <c r="R1" i="1"/>
  <c r="S1" i="1"/>
  <c r="O1" i="1"/>
  <c r="C20" i="1"/>
  <c r="D20" i="1"/>
  <c r="E20" i="1"/>
  <c r="F20" i="1"/>
  <c r="B20" i="1"/>
  <c r="J1" i="1"/>
  <c r="J2" i="1"/>
  <c r="J15" i="1" s="1"/>
  <c r="B21" i="1" s="1"/>
  <c r="J3" i="1"/>
  <c r="J4" i="1"/>
  <c r="J5" i="1"/>
  <c r="J6" i="1"/>
  <c r="J7" i="1"/>
  <c r="J8" i="1"/>
  <c r="J9" i="1"/>
  <c r="J10" i="1"/>
  <c r="J11" i="1"/>
  <c r="J12" i="1"/>
  <c r="J13" i="1"/>
  <c r="J14" i="1"/>
  <c r="N1" i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L1" i="1"/>
  <c r="M1" i="1"/>
  <c r="K1" i="1"/>
  <c r="B15" i="1"/>
  <c r="K3" i="1"/>
  <c r="L3" i="1"/>
  <c r="M3" i="1"/>
  <c r="K4" i="1"/>
  <c r="L4" i="1"/>
  <c r="M4" i="1"/>
  <c r="K5" i="1"/>
  <c r="L5" i="1"/>
  <c r="M5" i="1"/>
  <c r="K6" i="1"/>
  <c r="L6" i="1"/>
  <c r="L15" i="1" s="1"/>
  <c r="D21" i="1" s="1"/>
  <c r="M6" i="1"/>
  <c r="K7" i="1"/>
  <c r="L7" i="1"/>
  <c r="M7" i="1"/>
  <c r="K8" i="1"/>
  <c r="L8" i="1"/>
  <c r="M8" i="1"/>
  <c r="K9" i="1"/>
  <c r="L9" i="1"/>
  <c r="M9" i="1"/>
  <c r="K10" i="1"/>
  <c r="L10" i="1"/>
  <c r="M10" i="1"/>
  <c r="K11" i="1"/>
  <c r="L11" i="1"/>
  <c r="M11" i="1"/>
  <c r="K12" i="1"/>
  <c r="L12" i="1"/>
  <c r="M12" i="1"/>
  <c r="K13" i="1"/>
  <c r="L13" i="1"/>
  <c r="M13" i="1"/>
  <c r="K14" i="1"/>
  <c r="L14" i="1"/>
  <c r="M14" i="1"/>
  <c r="L2" i="1"/>
  <c r="M2" i="1"/>
  <c r="K2" i="1"/>
  <c r="K15" i="1" s="1"/>
  <c r="C21" i="1" s="1"/>
  <c r="O9" i="1" l="1"/>
  <c r="O6" i="1"/>
  <c r="O14" i="1"/>
  <c r="O3" i="1"/>
  <c r="O11" i="1"/>
  <c r="O2" i="1"/>
  <c r="O8" i="1"/>
  <c r="O5" i="1"/>
  <c r="O13" i="1"/>
  <c r="O10" i="1"/>
  <c r="O7" i="1"/>
  <c r="O4" i="1"/>
  <c r="O12" i="1"/>
  <c r="Q7" i="1"/>
  <c r="Q4" i="1"/>
  <c r="Q12" i="1"/>
  <c r="Q9" i="1"/>
  <c r="Q6" i="1"/>
  <c r="Q14" i="1"/>
  <c r="Q3" i="1"/>
  <c r="Q11" i="1"/>
  <c r="Q8" i="1"/>
  <c r="Q5" i="1"/>
  <c r="Q13" i="1"/>
  <c r="Q10" i="1"/>
  <c r="Q2" i="1"/>
  <c r="P4" i="1"/>
  <c r="P12" i="1"/>
  <c r="P9" i="1"/>
  <c r="P6" i="1"/>
  <c r="P14" i="1"/>
  <c r="P3" i="1"/>
  <c r="P11" i="1"/>
  <c r="P13" i="1"/>
  <c r="P8" i="1"/>
  <c r="P5" i="1"/>
  <c r="P10" i="1"/>
  <c r="P2" i="1"/>
  <c r="P7" i="1"/>
  <c r="M15" i="1"/>
  <c r="E21" i="1" s="1"/>
  <c r="P15" i="2"/>
  <c r="P3" i="2"/>
  <c r="P13" i="2"/>
  <c r="P9" i="2"/>
  <c r="P5" i="2"/>
  <c r="P11" i="2"/>
  <c r="P2" i="2"/>
  <c r="P12" i="2"/>
  <c r="P8" i="2"/>
  <c r="P4" i="2"/>
  <c r="P7" i="2"/>
  <c r="P6" i="2"/>
  <c r="P14" i="2"/>
  <c r="P10" i="2"/>
  <c r="O14" i="2"/>
  <c r="O10" i="2"/>
  <c r="O6" i="2"/>
  <c r="O2" i="2"/>
  <c r="O13" i="2"/>
  <c r="O9" i="2"/>
  <c r="O5" i="2"/>
  <c r="O12" i="2"/>
  <c r="O8" i="2"/>
  <c r="O4" i="2"/>
  <c r="O15" i="2"/>
  <c r="O11" i="2"/>
  <c r="O7" i="2"/>
  <c r="O3" i="2"/>
  <c r="R6" i="2"/>
  <c r="R12" i="2"/>
  <c r="R8" i="2"/>
  <c r="R4" i="2"/>
  <c r="R14" i="2"/>
  <c r="R2" i="2"/>
  <c r="R15" i="2"/>
  <c r="R11" i="2"/>
  <c r="R7" i="2"/>
  <c r="R3" i="2"/>
  <c r="R10" i="2"/>
  <c r="R13" i="2"/>
  <c r="R9" i="2"/>
  <c r="R5" i="2"/>
  <c r="Q13" i="2"/>
  <c r="Q9" i="2"/>
  <c r="Q5" i="2"/>
  <c r="Q12" i="2"/>
  <c r="Q8" i="2"/>
  <c r="Q4" i="2"/>
  <c r="Q15" i="2"/>
  <c r="Q11" i="2"/>
  <c r="Q7" i="2"/>
  <c r="Q3" i="2"/>
  <c r="Q14" i="2"/>
  <c r="Q10" i="2"/>
  <c r="Q6" i="2"/>
  <c r="Q2" i="2"/>
  <c r="Q16" i="2" s="1"/>
  <c r="D23" i="2" s="1"/>
  <c r="S12" i="2"/>
  <c r="S8" i="2"/>
  <c r="S4" i="2"/>
  <c r="S15" i="2"/>
  <c r="S11" i="2"/>
  <c r="S7" i="2"/>
  <c r="S3" i="2"/>
  <c r="S14" i="2"/>
  <c r="S10" i="2"/>
  <c r="S6" i="2"/>
  <c r="S2" i="2"/>
  <c r="S13" i="2"/>
  <c r="S9" i="2"/>
  <c r="S5" i="2"/>
  <c r="N15" i="1"/>
  <c r="F21" i="1" s="1"/>
  <c r="R10" i="1" l="1"/>
  <c r="R2" i="1"/>
  <c r="R15" i="1" s="1"/>
  <c r="E22" i="1" s="1"/>
  <c r="R7" i="1"/>
  <c r="R3" i="1"/>
  <c r="R4" i="1"/>
  <c r="R12" i="1"/>
  <c r="R11" i="1"/>
  <c r="R9" i="1"/>
  <c r="R6" i="1"/>
  <c r="R14" i="1"/>
  <c r="R8" i="1"/>
  <c r="R5" i="1"/>
  <c r="R13" i="1"/>
  <c r="P15" i="1"/>
  <c r="C22" i="1" s="1"/>
  <c r="O15" i="1"/>
  <c r="B22" i="1" s="1"/>
  <c r="Q15" i="1"/>
  <c r="D22" i="1" s="1"/>
  <c r="S5" i="1"/>
  <c r="S13" i="1"/>
  <c r="S10" i="1"/>
  <c r="S2" i="1"/>
  <c r="S7" i="1"/>
  <c r="S4" i="1"/>
  <c r="S12" i="1"/>
  <c r="S6" i="1"/>
  <c r="S9" i="1"/>
  <c r="S14" i="1"/>
  <c r="S3" i="1"/>
  <c r="S11" i="1"/>
  <c r="S8" i="1"/>
  <c r="P16" i="2"/>
  <c r="C23" i="2" s="1"/>
  <c r="S16" i="2"/>
  <c r="F23" i="2" s="1"/>
  <c r="R16" i="2"/>
  <c r="E23" i="2" s="1"/>
  <c r="O16" i="2"/>
  <c r="B23" i="2" s="1"/>
  <c r="S15" i="1" l="1"/>
  <c r="F22" i="1" s="1"/>
</calcChain>
</file>

<file path=xl/sharedStrings.xml><?xml version="1.0" encoding="utf-8"?>
<sst xmlns="http://schemas.openxmlformats.org/spreadsheetml/2006/main" count="51" uniqueCount="26">
  <si>
    <t>Alimentari e bevande</t>
  </si>
  <si>
    <t>Tessili e abbigliamento</t>
  </si>
  <si>
    <t>Cuoio</t>
  </si>
  <si>
    <t>Legno</t>
  </si>
  <si>
    <t>Carta e stampa</t>
  </si>
  <si>
    <t>raffinerie</t>
  </si>
  <si>
    <t>Chimica</t>
  </si>
  <si>
    <t>Gomma e plastica</t>
  </si>
  <si>
    <t>Minerali non metallici</t>
  </si>
  <si>
    <t>Prodotti in metallo</t>
  </si>
  <si>
    <t>Meccanica</t>
  </si>
  <si>
    <t>Apparecchi elettrici</t>
  </si>
  <si>
    <t>Mezzi di trasporto</t>
  </si>
  <si>
    <t>Altre industrie</t>
  </si>
  <si>
    <t>Settore</t>
  </si>
  <si>
    <t>ADDETTI</t>
  </si>
  <si>
    <t>FATTURATO</t>
  </si>
  <si>
    <t>VALORE AGGIUNTO</t>
  </si>
  <si>
    <t>VA/FATT</t>
  </si>
  <si>
    <t>VA PER ADDETTO</t>
  </si>
  <si>
    <t>COSTO LAVORO PER DIPENDENTE</t>
  </si>
  <si>
    <t>RETRIBUZIONE LORDA PER DIP.</t>
  </si>
  <si>
    <t>INVESTIMENTI PER ADDETTO</t>
  </si>
  <si>
    <t>MEDIE E STANDARD DEVIATION PONDERATE PER IL NUMERO DI ADDETTI</t>
  </si>
  <si>
    <t>MEDIE</t>
  </si>
  <si>
    <t>STANDARD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</si>
</sst>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579120</xdr:colOff>
      <xdr:row>3</xdr:row>
      <xdr:rowOff>60960</xdr:rowOff>
    </xdr:from>
    <xdr:to>
      <xdr:col>11</xdr:col>
      <xdr:colOff>114300</xdr:colOff>
      <xdr:row>16</xdr:row>
      <xdr:rowOff>53340</xdr:rowOff>
    </xdr:to>
    <xdr:sp macro="" textlink="">
      <xdr:nvSpPr>
        <xdr:cNvPr id="2" name="CasellaDiTesto 1"/>
        <xdr:cNvSpPr txBox="1"/>
      </xdr:nvSpPr>
      <xdr:spPr>
        <a:xfrm>
          <a:off x="1188720" y="609600"/>
          <a:ext cx="5631180" cy="2369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Calcolare medie e deviazioni standard pesate per le variabili VA/FATT, COSTO DEL LAVORO PER DIPENDENTE, RETRIBUTIONE LORDA PER DIPENDENTE, INVESTIMENTI PER ADDETTO. Utilizzare come variabile peso il numero di addetti.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Ripetere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l'analisi escludendo il settore delle raffinerie</a:t>
          </a:r>
          <a:endParaRPr lang="it-IT" sz="1100">
            <a:effectLst/>
          </a:endParaRPr>
        </a:p>
        <a:p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5" sqref="C5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activeCell="C7" sqref="C7"/>
    </sheetView>
  </sheetViews>
  <sheetFormatPr defaultRowHeight="14.4" x14ac:dyDescent="0.3"/>
  <cols>
    <col min="1" max="1" width="22.5546875" customWidth="1"/>
    <col min="3" max="3" width="13.44140625" customWidth="1"/>
    <col min="5" max="5" width="16.21875" customWidth="1"/>
    <col min="11" max="11" width="12" bestFit="1" customWidth="1"/>
    <col min="15" max="15" width="17.33203125" customWidth="1"/>
    <col min="16" max="16" width="15.5546875" customWidth="1"/>
    <col min="17" max="17" width="18.109375" customWidth="1"/>
  </cols>
  <sheetData>
    <row r="1" spans="1:19" ht="86.4" x14ac:dyDescent="0.3">
      <c r="A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  <c r="J1" s="1" t="str">
        <f>E1&amp;"*"&amp;$B1</f>
        <v>VA/FATT*ADDETTI</v>
      </c>
      <c r="K1" s="1" t="str">
        <f>F1&amp;"*"&amp;$B1</f>
        <v>VA PER ADDETTO*ADDETTI</v>
      </c>
      <c r="L1" s="1" t="str">
        <f>G1&amp;"*"&amp;$B1</f>
        <v>COSTO LAVORO PER DIPENDENTE*ADDETTI</v>
      </c>
      <c r="M1" s="1" t="str">
        <f>H1&amp;"*"&amp;$B1</f>
        <v>RETRIBUZIONE LORDA PER DIP.*ADDETTI</v>
      </c>
      <c r="N1" s="1" t="str">
        <f>I1&amp;"*"&amp;$B1</f>
        <v>INVESTIMENTI PER ADDETTO*ADDETTI</v>
      </c>
      <c r="O1" s="1" t="str">
        <f>"("&amp;E1&amp;"-M)^2*"&amp;$B1</f>
        <v>(VA/FATT-M)^2*ADDETTI</v>
      </c>
      <c r="P1" s="1" t="str">
        <f t="shared" ref="P1:S1" si="0">"("&amp;F1&amp;"-M)^2*"&amp;$B1</f>
        <v>(VA PER ADDETTO-M)^2*ADDETTI</v>
      </c>
      <c r="Q1" s="1" t="str">
        <f t="shared" si="0"/>
        <v>(COSTO LAVORO PER DIPENDENTE-M)^2*ADDETTI</v>
      </c>
      <c r="R1" s="1" t="str">
        <f t="shared" si="0"/>
        <v>(RETRIBUZIONE LORDA PER DIP.-M)^2*ADDETTI</v>
      </c>
      <c r="S1" s="1" t="str">
        <f t="shared" si="0"/>
        <v>(INVESTIMENTI PER ADDETTO-M)^2*ADDETTI</v>
      </c>
    </row>
    <row r="2" spans="1:19" x14ac:dyDescent="0.3">
      <c r="A2" t="s">
        <v>0</v>
      </c>
      <c r="B2">
        <v>221289</v>
      </c>
      <c r="C2">
        <v>81687</v>
      </c>
      <c r="D2">
        <v>13428</v>
      </c>
      <c r="E2">
        <v>16.399999999999999</v>
      </c>
      <c r="F2">
        <v>60.7</v>
      </c>
      <c r="G2">
        <v>34.200000000000003</v>
      </c>
      <c r="H2">
        <v>23.8</v>
      </c>
      <c r="I2">
        <v>11.9</v>
      </c>
      <c r="J2">
        <f>E2*$B2</f>
        <v>3629139.5999999996</v>
      </c>
      <c r="K2">
        <f>F2*$B2</f>
        <v>13432242.300000001</v>
      </c>
      <c r="L2">
        <f>G2*$B2</f>
        <v>7568083.8000000007</v>
      </c>
      <c r="M2">
        <f>H2*$B2</f>
        <v>5266678.2</v>
      </c>
      <c r="N2">
        <f>I2*$B2</f>
        <v>2633339.1</v>
      </c>
      <c r="O2">
        <f t="shared" ref="O2:O14" si="1">(E2-B$21)^2*$B2</f>
        <v>15271932.866502808</v>
      </c>
      <c r="P2">
        <f t="shared" ref="P2:P14" si="2">(F2-C$21)^2*$B2</f>
        <v>18168919.944383059</v>
      </c>
      <c r="Q2">
        <f t="shared" ref="Q2:Q14" si="3">(G2-D$21)^2*$B2</f>
        <v>60735.60172462646</v>
      </c>
      <c r="R2">
        <f t="shared" ref="R2:R14" si="4">(H2-E$21)^2*$B2</f>
        <v>8733.7924822398018</v>
      </c>
      <c r="S2">
        <f t="shared" ref="S2:S14" si="5">(I2-F$21)^2*$B2</f>
        <v>2254072.9912647149</v>
      </c>
    </row>
    <row r="3" spans="1:19" x14ac:dyDescent="0.3">
      <c r="A3" t="s">
        <v>1</v>
      </c>
      <c r="B3">
        <v>309015</v>
      </c>
      <c r="C3">
        <v>47794</v>
      </c>
      <c r="D3">
        <v>12158</v>
      </c>
      <c r="E3">
        <v>25.4</v>
      </c>
      <c r="F3">
        <v>39.299999999999997</v>
      </c>
      <c r="G3">
        <v>26</v>
      </c>
      <c r="H3">
        <v>18.399999999999999</v>
      </c>
      <c r="I3">
        <v>4.5999999999999996</v>
      </c>
      <c r="J3">
        <f t="shared" ref="J3:K14" si="6">E3*$B3</f>
        <v>7848981</v>
      </c>
      <c r="K3">
        <f t="shared" si="6"/>
        <v>12144289.5</v>
      </c>
      <c r="L3">
        <f t="shared" ref="L3:L14" si="7">G3*$B3</f>
        <v>8034390</v>
      </c>
      <c r="M3">
        <f t="shared" ref="M3:M14" si="8">H3*$B3</f>
        <v>5685876</v>
      </c>
      <c r="N3">
        <f t="shared" ref="N3:N14" si="9">I3*$B3</f>
        <v>1421469</v>
      </c>
      <c r="O3">
        <f t="shared" si="1"/>
        <v>148216.76409294285</v>
      </c>
      <c r="P3">
        <f t="shared" si="2"/>
        <v>47046464.031156339</v>
      </c>
      <c r="Q3">
        <f t="shared" si="3"/>
        <v>18207977.814342018</v>
      </c>
      <c r="R3">
        <f t="shared" si="4"/>
        <v>8360056.2802222418</v>
      </c>
      <c r="S3">
        <f t="shared" si="5"/>
        <v>5215930.6724033626</v>
      </c>
    </row>
    <row r="4" spans="1:19" x14ac:dyDescent="0.3">
      <c r="A4" t="s">
        <v>2</v>
      </c>
      <c r="B4">
        <v>100181</v>
      </c>
      <c r="C4">
        <v>18157</v>
      </c>
      <c r="D4">
        <v>3616</v>
      </c>
      <c r="E4">
        <v>19.899999999999999</v>
      </c>
      <c r="F4">
        <v>36.1</v>
      </c>
      <c r="G4">
        <v>25</v>
      </c>
      <c r="H4">
        <v>17.899999999999999</v>
      </c>
      <c r="I4">
        <v>4.7</v>
      </c>
      <c r="J4">
        <f t="shared" si="6"/>
        <v>1993601.9</v>
      </c>
      <c r="K4">
        <f t="shared" si="6"/>
        <v>3616534.1</v>
      </c>
      <c r="L4">
        <f t="shared" si="7"/>
        <v>2504525</v>
      </c>
      <c r="M4">
        <f t="shared" si="8"/>
        <v>1793239.9</v>
      </c>
      <c r="N4">
        <f t="shared" si="9"/>
        <v>470850.7</v>
      </c>
      <c r="O4">
        <f t="shared" si="1"/>
        <v>2315328.8419198543</v>
      </c>
      <c r="P4">
        <f t="shared" si="2"/>
        <v>24189203.522750996</v>
      </c>
      <c r="Q4">
        <f t="shared" si="3"/>
        <v>7541109.7727109957</v>
      </c>
      <c r="R4">
        <f t="shared" si="4"/>
        <v>3256405.4397556926</v>
      </c>
      <c r="S4">
        <f t="shared" si="5"/>
        <v>1609661.0945709043</v>
      </c>
    </row>
    <row r="5" spans="1:19" x14ac:dyDescent="0.3">
      <c r="A5" t="s">
        <v>3</v>
      </c>
      <c r="B5">
        <v>51020</v>
      </c>
      <c r="C5">
        <v>8003</v>
      </c>
      <c r="D5">
        <v>1983</v>
      </c>
      <c r="E5">
        <v>24.8</v>
      </c>
      <c r="F5">
        <v>38.9</v>
      </c>
      <c r="G5">
        <v>25.9</v>
      </c>
      <c r="H5">
        <v>18</v>
      </c>
      <c r="I5">
        <v>7.3</v>
      </c>
      <c r="J5">
        <f t="shared" si="6"/>
        <v>1265296</v>
      </c>
      <c r="K5">
        <f t="shared" si="6"/>
        <v>1984678</v>
      </c>
      <c r="L5">
        <f t="shared" si="7"/>
        <v>1321418</v>
      </c>
      <c r="M5">
        <f t="shared" si="8"/>
        <v>918360</v>
      </c>
      <c r="N5">
        <f t="shared" si="9"/>
        <v>372446</v>
      </c>
      <c r="O5">
        <f t="shared" si="1"/>
        <v>437.12865097802995</v>
      </c>
      <c r="P5">
        <f t="shared" si="2"/>
        <v>8279402.9590029698</v>
      </c>
      <c r="Q5">
        <f t="shared" si="3"/>
        <v>3085070.0042061927</v>
      </c>
      <c r="R5">
        <f t="shared" si="4"/>
        <v>1600750.1002260912</v>
      </c>
      <c r="S5">
        <f t="shared" si="5"/>
        <v>101207.41828701699</v>
      </c>
    </row>
    <row r="6" spans="1:19" x14ac:dyDescent="0.3">
      <c r="A6" t="s">
        <v>4</v>
      </c>
      <c r="B6">
        <v>141326</v>
      </c>
      <c r="C6">
        <v>34783</v>
      </c>
      <c r="D6">
        <v>9730</v>
      </c>
      <c r="E6">
        <v>28</v>
      </c>
      <c r="F6">
        <v>68.8</v>
      </c>
      <c r="G6">
        <v>40</v>
      </c>
      <c r="H6">
        <v>28.1</v>
      </c>
      <c r="I6">
        <v>10.9</v>
      </c>
      <c r="J6">
        <f t="shared" si="6"/>
        <v>3957128</v>
      </c>
      <c r="K6">
        <f t="shared" si="6"/>
        <v>9723228.7999999989</v>
      </c>
      <c r="L6">
        <f t="shared" si="7"/>
        <v>5653040</v>
      </c>
      <c r="M6">
        <f t="shared" si="8"/>
        <v>3971260.6</v>
      </c>
      <c r="N6">
        <f t="shared" si="9"/>
        <v>1540453.4000000001</v>
      </c>
      <c r="O6">
        <f t="shared" si="1"/>
        <v>1532110.4853836084</v>
      </c>
      <c r="P6">
        <f t="shared" si="2"/>
        <v>41621357.289717451</v>
      </c>
      <c r="Q6">
        <f t="shared" si="3"/>
        <v>5651854.2560561551</v>
      </c>
      <c r="R6">
        <f t="shared" si="4"/>
        <v>2860153.8128509326</v>
      </c>
      <c r="S6">
        <f t="shared" si="5"/>
        <v>678784.45524032263</v>
      </c>
    </row>
    <row r="7" spans="1:19" x14ac:dyDescent="0.3">
      <c r="A7" t="s">
        <v>6</v>
      </c>
      <c r="B7">
        <v>183136</v>
      </c>
      <c r="C7">
        <v>67103</v>
      </c>
      <c r="D7">
        <v>14738</v>
      </c>
      <c r="E7">
        <v>22</v>
      </c>
      <c r="F7">
        <v>80.5</v>
      </c>
      <c r="G7">
        <v>47.5</v>
      </c>
      <c r="H7">
        <v>32.799999999999997</v>
      </c>
      <c r="I7">
        <v>13.7</v>
      </c>
      <c r="J7">
        <f t="shared" si="6"/>
        <v>4028992</v>
      </c>
      <c r="K7">
        <f t="shared" si="6"/>
        <v>14742448</v>
      </c>
      <c r="L7">
        <f t="shared" si="7"/>
        <v>8698960</v>
      </c>
      <c r="M7">
        <f t="shared" si="8"/>
        <v>6006860.7999999998</v>
      </c>
      <c r="N7">
        <f t="shared" si="9"/>
        <v>2508963.1999999997</v>
      </c>
      <c r="O7">
        <f t="shared" si="1"/>
        <v>1342426.9109321176</v>
      </c>
      <c r="P7">
        <f t="shared" si="2"/>
        <v>152546349.31723911</v>
      </c>
      <c r="Q7">
        <f t="shared" si="3"/>
        <v>34997287.709366232</v>
      </c>
      <c r="R7">
        <f t="shared" si="4"/>
        <v>15496133.059750909</v>
      </c>
      <c r="S7">
        <f t="shared" si="5"/>
        <v>4562970.6237276634</v>
      </c>
    </row>
    <row r="8" spans="1:19" x14ac:dyDescent="0.3">
      <c r="A8" t="s">
        <v>7</v>
      </c>
      <c r="B8">
        <v>146695</v>
      </c>
      <c r="C8">
        <v>27673</v>
      </c>
      <c r="D8">
        <v>7598</v>
      </c>
      <c r="E8">
        <v>27.5</v>
      </c>
      <c r="F8">
        <v>51.8</v>
      </c>
      <c r="G8">
        <v>32.1</v>
      </c>
      <c r="H8">
        <v>22.5</v>
      </c>
      <c r="I8">
        <v>10.1</v>
      </c>
      <c r="J8">
        <f t="shared" si="6"/>
        <v>4034112.5</v>
      </c>
      <c r="K8">
        <f t="shared" si="6"/>
        <v>7598801</v>
      </c>
      <c r="L8">
        <f t="shared" si="7"/>
        <v>4708909.5</v>
      </c>
      <c r="M8">
        <f t="shared" si="8"/>
        <v>3300637.5</v>
      </c>
      <c r="N8">
        <f t="shared" si="9"/>
        <v>1481619.5</v>
      </c>
      <c r="O8">
        <f t="shared" si="1"/>
        <v>1143986.9514728398</v>
      </c>
      <c r="P8">
        <f t="shared" si="2"/>
        <v>3810.8746526477926</v>
      </c>
      <c r="Q8">
        <f t="shared" si="3"/>
        <v>364407.46523212659</v>
      </c>
      <c r="R8">
        <f t="shared" si="4"/>
        <v>177932.03105987178</v>
      </c>
      <c r="S8">
        <f t="shared" si="5"/>
        <v>284069.13703415677</v>
      </c>
    </row>
    <row r="9" spans="1:19" x14ac:dyDescent="0.3">
      <c r="A9" t="s">
        <v>8</v>
      </c>
      <c r="B9">
        <v>149711</v>
      </c>
      <c r="C9">
        <v>29361</v>
      </c>
      <c r="D9">
        <v>9487</v>
      </c>
      <c r="E9">
        <v>32.299999999999997</v>
      </c>
      <c r="F9">
        <v>63.4</v>
      </c>
      <c r="G9">
        <v>33.9</v>
      </c>
      <c r="H9">
        <v>23.5</v>
      </c>
      <c r="I9">
        <v>12.9</v>
      </c>
      <c r="J9">
        <f t="shared" si="6"/>
        <v>4835665.3</v>
      </c>
      <c r="K9">
        <f t="shared" si="6"/>
        <v>9491677.4000000004</v>
      </c>
      <c r="L9">
        <f t="shared" si="7"/>
        <v>5075202.8999999994</v>
      </c>
      <c r="M9">
        <f t="shared" si="8"/>
        <v>3518208.5</v>
      </c>
      <c r="N9">
        <f t="shared" si="9"/>
        <v>1931271.9000000001</v>
      </c>
      <c r="O9">
        <f t="shared" si="1"/>
        <v>8630390.4898953643</v>
      </c>
      <c r="P9">
        <f t="shared" si="2"/>
        <v>20708818.758685101</v>
      </c>
      <c r="Q9">
        <f t="shared" si="3"/>
        <v>7504.656413342349</v>
      </c>
      <c r="R9">
        <f t="shared" si="4"/>
        <v>1537.3474397113441</v>
      </c>
      <c r="S9">
        <f t="shared" si="5"/>
        <v>2630308.5801404673</v>
      </c>
    </row>
    <row r="10" spans="1:19" x14ac:dyDescent="0.3">
      <c r="A10" t="s">
        <v>9</v>
      </c>
      <c r="B10">
        <v>418477</v>
      </c>
      <c r="C10">
        <v>77794</v>
      </c>
      <c r="D10">
        <v>20156</v>
      </c>
      <c r="E10">
        <v>25.9</v>
      </c>
      <c r="F10">
        <v>48.2</v>
      </c>
      <c r="G10">
        <v>32</v>
      </c>
      <c r="H10">
        <v>22.4</v>
      </c>
      <c r="I10">
        <v>10.6</v>
      </c>
      <c r="J10">
        <f t="shared" si="6"/>
        <v>10838554.299999999</v>
      </c>
      <c r="K10">
        <f t="shared" si="6"/>
        <v>20170591.400000002</v>
      </c>
      <c r="L10">
        <f t="shared" si="7"/>
        <v>13391264</v>
      </c>
      <c r="M10">
        <f t="shared" si="8"/>
        <v>9373884.7999999989</v>
      </c>
      <c r="N10">
        <f t="shared" si="9"/>
        <v>4435856.2</v>
      </c>
      <c r="O10">
        <f t="shared" si="1"/>
        <v>595160.07236889214</v>
      </c>
      <c r="P10">
        <f t="shared" si="2"/>
        <v>4948699.5626013009</v>
      </c>
      <c r="Q10">
        <f t="shared" si="3"/>
        <v>1175643.3676286247</v>
      </c>
      <c r="R10">
        <f t="shared" si="4"/>
        <v>603948.35269578267</v>
      </c>
      <c r="S10">
        <f t="shared" si="5"/>
        <v>1497322.7305605439</v>
      </c>
    </row>
    <row r="11" spans="1:19" x14ac:dyDescent="0.3">
      <c r="A11" t="s">
        <v>10</v>
      </c>
      <c r="B11">
        <v>430082</v>
      </c>
      <c r="C11">
        <v>81082</v>
      </c>
      <c r="D11">
        <v>22841</v>
      </c>
      <c r="E11">
        <v>28.2</v>
      </c>
      <c r="F11">
        <v>53.1</v>
      </c>
      <c r="G11">
        <v>36.1</v>
      </c>
      <c r="H11">
        <v>25.4</v>
      </c>
      <c r="I11">
        <v>6.4</v>
      </c>
      <c r="J11">
        <f t="shared" si="6"/>
        <v>12128312.4</v>
      </c>
      <c r="K11">
        <f t="shared" si="6"/>
        <v>22837354.199999999</v>
      </c>
      <c r="L11">
        <f t="shared" si="7"/>
        <v>15525960.200000001</v>
      </c>
      <c r="M11">
        <f t="shared" si="8"/>
        <v>10924082.799999999</v>
      </c>
      <c r="N11">
        <f t="shared" si="9"/>
        <v>2752524.8000000003</v>
      </c>
      <c r="O11">
        <f t="shared" si="1"/>
        <v>5246136.7195962109</v>
      </c>
      <c r="P11">
        <f t="shared" si="2"/>
        <v>918242.26026537025</v>
      </c>
      <c r="Q11">
        <f t="shared" si="3"/>
        <v>2526840.2881009388</v>
      </c>
      <c r="R11">
        <f t="shared" si="4"/>
        <v>1391399.5854044035</v>
      </c>
      <c r="S11">
        <f t="shared" si="5"/>
        <v>2291846.4360588822</v>
      </c>
    </row>
    <row r="12" spans="1:19" x14ac:dyDescent="0.3">
      <c r="A12" t="s">
        <v>11</v>
      </c>
      <c r="B12">
        <v>292937</v>
      </c>
      <c r="C12">
        <v>52129</v>
      </c>
      <c r="D12">
        <v>14369</v>
      </c>
      <c r="E12">
        <v>27.6</v>
      </c>
      <c r="F12">
        <v>49.1</v>
      </c>
      <c r="G12">
        <v>35.9</v>
      </c>
      <c r="H12">
        <v>25.5</v>
      </c>
      <c r="I12">
        <v>6.9</v>
      </c>
      <c r="J12">
        <f t="shared" si="6"/>
        <v>8085061.2000000002</v>
      </c>
      <c r="K12">
        <f t="shared" si="6"/>
        <v>14383206.700000001</v>
      </c>
      <c r="L12">
        <f t="shared" si="7"/>
        <v>10516438.299999999</v>
      </c>
      <c r="M12">
        <f t="shared" si="8"/>
        <v>7469893.5</v>
      </c>
      <c r="N12">
        <f t="shared" si="9"/>
        <v>2021265.3</v>
      </c>
      <c r="O12">
        <f t="shared" si="1"/>
        <v>2450979.5635845512</v>
      </c>
      <c r="P12">
        <f t="shared" si="2"/>
        <v>1888160.3499452332</v>
      </c>
      <c r="Q12">
        <f t="shared" si="3"/>
        <v>1448777.2235246333</v>
      </c>
      <c r="R12">
        <f t="shared" si="4"/>
        <v>1056017.1039195093</v>
      </c>
      <c r="S12">
        <f t="shared" si="5"/>
        <v>958029.08275390719</v>
      </c>
    </row>
    <row r="13" spans="1:19" x14ac:dyDescent="0.3">
      <c r="A13" t="s">
        <v>12</v>
      </c>
      <c r="B13">
        <v>238303</v>
      </c>
      <c r="C13">
        <v>60274</v>
      </c>
      <c r="D13">
        <v>10086</v>
      </c>
      <c r="E13">
        <v>16.7</v>
      </c>
      <c r="F13">
        <v>42.3</v>
      </c>
      <c r="G13">
        <v>35</v>
      </c>
      <c r="H13">
        <v>24.2</v>
      </c>
      <c r="I13">
        <v>9.3000000000000007</v>
      </c>
      <c r="J13">
        <f t="shared" si="6"/>
        <v>3979660.0999999996</v>
      </c>
      <c r="K13">
        <f t="shared" si="6"/>
        <v>10080216.899999999</v>
      </c>
      <c r="L13">
        <f t="shared" si="7"/>
        <v>8340605</v>
      </c>
      <c r="M13">
        <f t="shared" si="8"/>
        <v>5766932.5999999996</v>
      </c>
      <c r="N13">
        <f t="shared" si="9"/>
        <v>2216217.9000000004</v>
      </c>
      <c r="O13">
        <f t="shared" si="1"/>
        <v>15279763.781344416</v>
      </c>
      <c r="P13">
        <f t="shared" si="2"/>
        <v>20783263.444529139</v>
      </c>
      <c r="Q13">
        <f t="shared" si="3"/>
        <v>417671.2836445375</v>
      </c>
      <c r="R13">
        <f t="shared" si="4"/>
        <v>85407.76414201138</v>
      </c>
      <c r="S13">
        <f t="shared" si="5"/>
        <v>83394.720962810505</v>
      </c>
    </row>
    <row r="14" spans="1:19" x14ac:dyDescent="0.3">
      <c r="A14" t="s">
        <v>13</v>
      </c>
      <c r="B14">
        <v>147421</v>
      </c>
      <c r="C14">
        <v>26511</v>
      </c>
      <c r="D14">
        <v>5912</v>
      </c>
      <c r="E14">
        <v>22.3</v>
      </c>
      <c r="F14">
        <v>40.1</v>
      </c>
      <c r="G14">
        <v>26.8</v>
      </c>
      <c r="H14">
        <v>18.899999999999999</v>
      </c>
      <c r="I14">
        <v>5.8</v>
      </c>
      <c r="J14">
        <f t="shared" si="6"/>
        <v>3287488.3000000003</v>
      </c>
      <c r="K14">
        <f t="shared" si="6"/>
        <v>5911582.1000000006</v>
      </c>
      <c r="L14">
        <f t="shared" si="7"/>
        <v>3950882.8000000003</v>
      </c>
      <c r="M14">
        <f t="shared" si="8"/>
        <v>2786256.9</v>
      </c>
      <c r="N14">
        <f t="shared" si="9"/>
        <v>855041.79999999993</v>
      </c>
      <c r="O14">
        <f t="shared" si="1"/>
        <v>854416.14535876946</v>
      </c>
      <c r="P14">
        <f t="shared" si="2"/>
        <v>19628283.901977044</v>
      </c>
      <c r="Q14">
        <f t="shared" si="3"/>
        <v>6970191.8688054392</v>
      </c>
      <c r="R14">
        <f t="shared" si="4"/>
        <v>3258380.0376309706</v>
      </c>
      <c r="S14">
        <f t="shared" si="5"/>
        <v>1247030.9771831091</v>
      </c>
    </row>
    <row r="15" spans="1:19" x14ac:dyDescent="0.3">
      <c r="B15">
        <f>SUM(B2:B14)</f>
        <v>2829593</v>
      </c>
      <c r="J15">
        <f t="shared" ref="J15:S15" si="10">SUM(J2:J14)</f>
        <v>69911992.600000009</v>
      </c>
      <c r="K15">
        <f t="shared" si="10"/>
        <v>146116850.40000001</v>
      </c>
      <c r="L15">
        <f t="shared" si="10"/>
        <v>95289679.499999985</v>
      </c>
      <c r="M15">
        <f t="shared" si="10"/>
        <v>66782172.099999994</v>
      </c>
      <c r="N15">
        <f t="shared" si="10"/>
        <v>24641318.800000001</v>
      </c>
      <c r="O15">
        <f t="shared" si="10"/>
        <v>54811286.721103355</v>
      </c>
      <c r="P15">
        <f t="shared" si="10"/>
        <v>360730976.21690577</v>
      </c>
      <c r="Q15">
        <f t="shared" si="10"/>
        <v>82455071.311755881</v>
      </c>
      <c r="R15">
        <f t="shared" si="10"/>
        <v>38156854.707580358</v>
      </c>
      <c r="S15">
        <f t="shared" si="10"/>
        <v>23414628.920187861</v>
      </c>
    </row>
    <row r="18" spans="1:6" x14ac:dyDescent="0.3">
      <c r="A18" t="s">
        <v>23</v>
      </c>
    </row>
    <row r="20" spans="1:6" ht="72" x14ac:dyDescent="0.3">
      <c r="B20" s="1" t="str">
        <f>E1</f>
        <v>VA/FATT</v>
      </c>
      <c r="C20" s="1" t="str">
        <f t="shared" ref="C20:F20" si="11">F1</f>
        <v>VA PER ADDETTO</v>
      </c>
      <c r="D20" s="1" t="str">
        <f t="shared" si="11"/>
        <v>COSTO LAVORO PER DIPENDENTE</v>
      </c>
      <c r="E20" s="1" t="str">
        <f t="shared" si="11"/>
        <v>RETRIBUZIONE LORDA PER DIP.</v>
      </c>
      <c r="F20" s="1" t="str">
        <f t="shared" si="11"/>
        <v>INVESTIMENTI PER ADDETTO</v>
      </c>
    </row>
    <row r="21" spans="1:6" x14ac:dyDescent="0.3">
      <c r="A21" t="s">
        <v>24</v>
      </c>
      <c r="B21">
        <f>J15/$B15</f>
        <v>24.707437642091993</v>
      </c>
      <c r="C21">
        <f t="shared" ref="C21:F21" si="12">K15/$B15</f>
        <v>51.638822403080589</v>
      </c>
      <c r="D21">
        <f t="shared" si="12"/>
        <v>33.676108012707125</v>
      </c>
      <c r="E21">
        <f t="shared" si="12"/>
        <v>23.601334926966526</v>
      </c>
      <c r="F21">
        <f t="shared" si="12"/>
        <v>8.708432202087014</v>
      </c>
    </row>
    <row r="22" spans="1:6" x14ac:dyDescent="0.3">
      <c r="A22" t="s">
        <v>25</v>
      </c>
      <c r="B22">
        <f>SQRT(O15/$B15)</f>
        <v>4.40121933831057</v>
      </c>
      <c r="C22">
        <f t="shared" ref="C22:F22" si="13">SQRT(P15/$B15)</f>
        <v>11.290930452334727</v>
      </c>
      <c r="D22">
        <f t="shared" si="13"/>
        <v>5.3981717686777388</v>
      </c>
      <c r="E22">
        <f t="shared" si="13"/>
        <v>3.6721828495944249</v>
      </c>
      <c r="F22">
        <f t="shared" si="13"/>
        <v>2.8766144220482501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B3" sqref="B3"/>
    </sheetView>
  </sheetViews>
  <sheetFormatPr defaultRowHeight="14.4" x14ac:dyDescent="0.3"/>
  <cols>
    <col min="1" max="1" width="22.5546875" customWidth="1"/>
    <col min="3" max="3" width="13.44140625" customWidth="1"/>
    <col min="5" max="5" width="16.21875" customWidth="1"/>
    <col min="11" max="11" width="12" bestFit="1" customWidth="1"/>
    <col min="15" max="15" width="17.33203125" customWidth="1"/>
    <col min="16" max="16" width="15.5546875" customWidth="1"/>
    <col min="17" max="17" width="18.109375" customWidth="1"/>
  </cols>
  <sheetData>
    <row r="1" spans="1:19" ht="86.4" x14ac:dyDescent="0.3">
      <c r="A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  <c r="J1" s="1" t="str">
        <f>E1&amp;"*"&amp;$B1</f>
        <v>VA/FATT*ADDETTI</v>
      </c>
      <c r="K1" s="1" t="str">
        <f>F1&amp;"*"&amp;$B1</f>
        <v>VA PER ADDETTO*ADDETTI</v>
      </c>
      <c r="L1" s="1" t="str">
        <f>G1&amp;"*"&amp;$B1</f>
        <v>COSTO LAVORO PER DIPENDENTE*ADDETTI</v>
      </c>
      <c r="M1" s="1" t="str">
        <f>H1&amp;"*"&amp;$B1</f>
        <v>RETRIBUZIONE LORDA PER DIP.*ADDETTI</v>
      </c>
      <c r="N1" s="1" t="str">
        <f>I1&amp;"*"&amp;$B1</f>
        <v>INVESTIMENTI PER ADDETTO*ADDETTI</v>
      </c>
      <c r="O1" s="1" t="str">
        <f>"("&amp;E1&amp;"-M)^2*"&amp;$B1</f>
        <v>(VA/FATT-M)^2*ADDETTI</v>
      </c>
      <c r="P1" s="1" t="str">
        <f t="shared" ref="P1:S1" si="0">"("&amp;F1&amp;"-M)^2*"&amp;$B1</f>
        <v>(VA PER ADDETTO-M)^2*ADDETTI</v>
      </c>
      <c r="Q1" s="1" t="str">
        <f t="shared" si="0"/>
        <v>(COSTO LAVORO PER DIPENDENTE-M)^2*ADDETTI</v>
      </c>
      <c r="R1" s="1" t="str">
        <f t="shared" si="0"/>
        <v>(RETRIBUZIONE LORDA PER DIP.-M)^2*ADDETTI</v>
      </c>
      <c r="S1" s="1" t="str">
        <f t="shared" si="0"/>
        <v>(INVESTIMENTI PER ADDETTO-M)^2*ADDETTI</v>
      </c>
    </row>
    <row r="2" spans="1:19" x14ac:dyDescent="0.3">
      <c r="A2" t="s">
        <v>0</v>
      </c>
      <c r="B2">
        <v>221289</v>
      </c>
      <c r="C2">
        <v>81687</v>
      </c>
      <c r="D2">
        <v>13428</v>
      </c>
      <c r="E2">
        <v>16.399999999999999</v>
      </c>
      <c r="F2">
        <v>60.7</v>
      </c>
      <c r="G2">
        <v>34.200000000000003</v>
      </c>
      <c r="H2">
        <v>23.8</v>
      </c>
      <c r="I2">
        <v>11.9</v>
      </c>
      <c r="J2">
        <f>E2*$B2</f>
        <v>3629139.5999999996</v>
      </c>
      <c r="K2">
        <f>F2*$B2</f>
        <v>13432242.300000001</v>
      </c>
      <c r="L2">
        <f>G2*$B2</f>
        <v>7568083.8000000007</v>
      </c>
      <c r="M2">
        <f>H2*$B2</f>
        <v>5266678.2</v>
      </c>
      <c r="N2">
        <f>I2*$B2</f>
        <v>2633339.1</v>
      </c>
      <c r="O2">
        <f>(E2-B$22)^2*$B2</f>
        <v>14882859.107414726</v>
      </c>
      <c r="P2">
        <f t="shared" ref="P2:S15" si="1">(F2-C$22)^2*$B2</f>
        <v>16584769.729018161</v>
      </c>
      <c r="Q2">
        <f t="shared" si="1"/>
        <v>32963.277101109234</v>
      </c>
      <c r="R2">
        <f t="shared" si="1"/>
        <v>2179.0990015426842</v>
      </c>
      <c r="S2">
        <f t="shared" si="1"/>
        <v>2062218.7871211481</v>
      </c>
    </row>
    <row r="3" spans="1:19" x14ac:dyDescent="0.3">
      <c r="A3" t="s">
        <v>1</v>
      </c>
      <c r="B3">
        <v>309015</v>
      </c>
      <c r="C3">
        <v>47794</v>
      </c>
      <c r="D3">
        <v>12158</v>
      </c>
      <c r="E3">
        <v>25.4</v>
      </c>
      <c r="F3">
        <v>39.299999999999997</v>
      </c>
      <c r="G3">
        <v>26</v>
      </c>
      <c r="H3">
        <v>18.399999999999999</v>
      </c>
      <c r="I3">
        <v>4.5999999999999996</v>
      </c>
      <c r="J3">
        <f t="shared" ref="J3:L15" si="2">E3*$B3</f>
        <v>7848981</v>
      </c>
      <c r="K3">
        <f t="shared" si="2"/>
        <v>12144289.5</v>
      </c>
      <c r="L3">
        <f t="shared" si="2"/>
        <v>8034390</v>
      </c>
      <c r="M3">
        <f t="shared" ref="M3:M15" si="3">H3*$B3</f>
        <v>5685876</v>
      </c>
      <c r="N3">
        <f t="shared" ref="N3:N15" si="4">I3*$B3</f>
        <v>1421469</v>
      </c>
      <c r="O3">
        <f t="shared" ref="O3:O15" si="5">(E3-B$22)^2*$B3</f>
        <v>197308.49418127144</v>
      </c>
      <c r="P3">
        <f t="shared" si="1"/>
        <v>50177946.395493612</v>
      </c>
      <c r="Q3">
        <f t="shared" si="1"/>
        <v>18868245.344168521</v>
      </c>
      <c r="R3">
        <f t="shared" si="1"/>
        <v>8682742.0541038513</v>
      </c>
      <c r="S3">
        <f t="shared" si="1"/>
        <v>5574432.3590476271</v>
      </c>
    </row>
    <row r="4" spans="1:19" x14ac:dyDescent="0.3">
      <c r="A4" t="s">
        <v>2</v>
      </c>
      <c r="B4">
        <v>100181</v>
      </c>
      <c r="C4">
        <v>18157</v>
      </c>
      <c r="D4">
        <v>3616</v>
      </c>
      <c r="E4">
        <v>19.899999999999999</v>
      </c>
      <c r="F4">
        <v>36.1</v>
      </c>
      <c r="G4">
        <v>25</v>
      </c>
      <c r="H4">
        <v>17.899999999999999</v>
      </c>
      <c r="I4">
        <v>4.7</v>
      </c>
      <c r="J4">
        <f t="shared" si="2"/>
        <v>1993601.9</v>
      </c>
      <c r="K4">
        <f t="shared" si="2"/>
        <v>3616534.1</v>
      </c>
      <c r="L4">
        <f t="shared" si="2"/>
        <v>2504525</v>
      </c>
      <c r="M4">
        <f t="shared" si="3"/>
        <v>1793239.9</v>
      </c>
      <c r="N4">
        <f t="shared" si="4"/>
        <v>470850.7</v>
      </c>
      <c r="O4">
        <f t="shared" si="5"/>
        <v>2213877.1318918876</v>
      </c>
      <c r="P4">
        <f t="shared" si="1"/>
        <v>25463460.635451946</v>
      </c>
      <c r="Q4">
        <f t="shared" si="1"/>
        <v>7782802.5314376047</v>
      </c>
      <c r="R4">
        <f t="shared" si="1"/>
        <v>3370979.5795804588</v>
      </c>
      <c r="S4">
        <f t="shared" si="1"/>
        <v>1723103.4980368223</v>
      </c>
    </row>
    <row r="5" spans="1:19" x14ac:dyDescent="0.3">
      <c r="A5" t="s">
        <v>3</v>
      </c>
      <c r="B5">
        <v>51020</v>
      </c>
      <c r="C5">
        <v>8003</v>
      </c>
      <c r="D5">
        <v>1983</v>
      </c>
      <c r="E5">
        <v>24.8</v>
      </c>
      <c r="F5">
        <v>38.9</v>
      </c>
      <c r="G5">
        <v>25.9</v>
      </c>
      <c r="H5">
        <v>18</v>
      </c>
      <c r="I5">
        <v>7.3</v>
      </c>
      <c r="J5">
        <f t="shared" si="2"/>
        <v>1265296</v>
      </c>
      <c r="K5">
        <f t="shared" si="2"/>
        <v>1984678</v>
      </c>
      <c r="L5">
        <f t="shared" si="2"/>
        <v>1321418</v>
      </c>
      <c r="M5">
        <f t="shared" si="3"/>
        <v>918360</v>
      </c>
      <c r="N5">
        <f t="shared" si="4"/>
        <v>372446</v>
      </c>
      <c r="O5">
        <f t="shared" si="5"/>
        <v>2021.8005721211418</v>
      </c>
      <c r="P5">
        <f t="shared" si="1"/>
        <v>8812918.0478071459</v>
      </c>
      <c r="Q5">
        <f t="shared" si="1"/>
        <v>3195491.1639470593</v>
      </c>
      <c r="R5">
        <f t="shared" si="1"/>
        <v>1658085.6134924083</v>
      </c>
      <c r="S5">
        <f t="shared" si="1"/>
        <v>122145.18923462305</v>
      </c>
    </row>
    <row r="6" spans="1:19" x14ac:dyDescent="0.3">
      <c r="A6" t="s">
        <v>4</v>
      </c>
      <c r="B6">
        <v>141326</v>
      </c>
      <c r="C6">
        <v>34783</v>
      </c>
      <c r="D6">
        <v>9730</v>
      </c>
      <c r="E6">
        <v>28</v>
      </c>
      <c r="F6">
        <v>68.8</v>
      </c>
      <c r="G6">
        <v>40</v>
      </c>
      <c r="H6">
        <v>28.1</v>
      </c>
      <c r="I6">
        <v>10.9</v>
      </c>
      <c r="J6">
        <f t="shared" si="2"/>
        <v>3957128</v>
      </c>
      <c r="K6">
        <f t="shared" si="2"/>
        <v>9723228.7999999989</v>
      </c>
      <c r="L6">
        <f t="shared" si="2"/>
        <v>5653040</v>
      </c>
      <c r="M6">
        <f t="shared" si="3"/>
        <v>3971260.6</v>
      </c>
      <c r="N6">
        <f t="shared" si="4"/>
        <v>1540453.4000000001</v>
      </c>
      <c r="O6">
        <f t="shared" si="5"/>
        <v>1632831.904119303</v>
      </c>
      <c r="P6">
        <f t="shared" si="1"/>
        <v>39684621.688427553</v>
      </c>
      <c r="Q6">
        <f t="shared" si="1"/>
        <v>5407984.0986798238</v>
      </c>
      <c r="R6">
        <f t="shared" si="1"/>
        <v>2735118.2443126142</v>
      </c>
      <c r="S6">
        <f t="shared" si="1"/>
        <v>595501.60372384253</v>
      </c>
    </row>
    <row r="7" spans="1:19" x14ac:dyDescent="0.3">
      <c r="A7" t="s">
        <v>5</v>
      </c>
      <c r="B7">
        <v>15375</v>
      </c>
      <c r="C7">
        <v>39000</v>
      </c>
      <c r="D7">
        <v>1944</v>
      </c>
      <c r="E7">
        <v>5</v>
      </c>
      <c r="F7">
        <v>126.4</v>
      </c>
      <c r="G7">
        <v>59.2</v>
      </c>
      <c r="H7">
        <v>42</v>
      </c>
      <c r="I7">
        <v>34.4</v>
      </c>
      <c r="J7">
        <f t="shared" si="2"/>
        <v>76875</v>
      </c>
      <c r="K7">
        <f t="shared" si="2"/>
        <v>1943400</v>
      </c>
      <c r="L7">
        <f t="shared" si="2"/>
        <v>910200</v>
      </c>
      <c r="M7">
        <f t="shared" si="3"/>
        <v>645750</v>
      </c>
      <c r="N7">
        <f t="shared" si="4"/>
        <v>528900</v>
      </c>
      <c r="O7">
        <f t="shared" si="5"/>
        <v>5907022.4267299874</v>
      </c>
      <c r="P7">
        <f t="shared" si="1"/>
        <v>85008149.955643803</v>
      </c>
      <c r="Q7">
        <f t="shared" si="1"/>
        <v>9908367.2185982503</v>
      </c>
      <c r="R7">
        <f t="shared" si="1"/>
        <v>5148502.4635435548</v>
      </c>
      <c r="S7">
        <f t="shared" si="1"/>
        <v>10038978.228695182</v>
      </c>
    </row>
    <row r="8" spans="1:19" x14ac:dyDescent="0.3">
      <c r="A8" t="s">
        <v>6</v>
      </c>
      <c r="B8">
        <v>183136</v>
      </c>
      <c r="C8">
        <v>67103</v>
      </c>
      <c r="D8">
        <v>14738</v>
      </c>
      <c r="E8">
        <v>22</v>
      </c>
      <c r="F8">
        <v>80.5</v>
      </c>
      <c r="G8">
        <v>47.5</v>
      </c>
      <c r="H8">
        <v>32.799999999999997</v>
      </c>
      <c r="I8">
        <v>13.7</v>
      </c>
      <c r="J8">
        <f t="shared" si="2"/>
        <v>4028992</v>
      </c>
      <c r="K8">
        <f t="shared" si="2"/>
        <v>14742448</v>
      </c>
      <c r="L8">
        <f t="shared" si="2"/>
        <v>8698960</v>
      </c>
      <c r="M8">
        <f t="shared" si="3"/>
        <v>6006860.7999999998</v>
      </c>
      <c r="N8">
        <f t="shared" si="4"/>
        <v>2508963.1999999997</v>
      </c>
      <c r="O8">
        <f t="shared" si="5"/>
        <v>1238888.1709972934</v>
      </c>
      <c r="P8">
        <f t="shared" si="1"/>
        <v>148305224.18164849</v>
      </c>
      <c r="Q8">
        <f t="shared" si="1"/>
        <v>34302348.979491048</v>
      </c>
      <c r="R8">
        <f t="shared" si="1"/>
        <v>15162937.662229821</v>
      </c>
      <c r="S8">
        <f t="shared" si="1"/>
        <v>4312655.8271916397</v>
      </c>
    </row>
    <row r="9" spans="1:19" x14ac:dyDescent="0.3">
      <c r="A9" t="s">
        <v>7</v>
      </c>
      <c r="B9">
        <v>146695</v>
      </c>
      <c r="C9">
        <v>27673</v>
      </c>
      <c r="D9">
        <v>7598</v>
      </c>
      <c r="E9">
        <v>27.5</v>
      </c>
      <c r="F9">
        <v>51.8</v>
      </c>
      <c r="G9">
        <v>32.1</v>
      </c>
      <c r="H9">
        <v>22.5</v>
      </c>
      <c r="I9">
        <v>10.1</v>
      </c>
      <c r="J9">
        <f t="shared" si="2"/>
        <v>4034112.5</v>
      </c>
      <c r="K9">
        <f t="shared" si="2"/>
        <v>7598801</v>
      </c>
      <c r="L9">
        <f t="shared" si="2"/>
        <v>4708909.5</v>
      </c>
      <c r="M9">
        <f t="shared" si="3"/>
        <v>3300637.5</v>
      </c>
      <c r="N9">
        <f t="shared" si="4"/>
        <v>1481619.5</v>
      </c>
      <c r="O9">
        <f t="shared" si="5"/>
        <v>1232911.119375228</v>
      </c>
      <c r="P9">
        <f t="shared" si="1"/>
        <v>8651.6906531080822</v>
      </c>
      <c r="Q9">
        <f t="shared" si="1"/>
        <v>430983.236676812</v>
      </c>
      <c r="R9">
        <f t="shared" si="1"/>
        <v>211510.72550857399</v>
      </c>
      <c r="S9">
        <f t="shared" si="1"/>
        <v>230210.80025861369</v>
      </c>
    </row>
    <row r="10" spans="1:19" x14ac:dyDescent="0.3">
      <c r="A10" t="s">
        <v>8</v>
      </c>
      <c r="B10">
        <v>149711</v>
      </c>
      <c r="C10">
        <v>29361</v>
      </c>
      <c r="D10">
        <v>9487</v>
      </c>
      <c r="E10">
        <v>32.299999999999997</v>
      </c>
      <c r="F10">
        <v>63.4</v>
      </c>
      <c r="G10">
        <v>33.9</v>
      </c>
      <c r="H10">
        <v>23.5</v>
      </c>
      <c r="I10">
        <v>12.9</v>
      </c>
      <c r="J10">
        <f t="shared" si="2"/>
        <v>4835665.3</v>
      </c>
      <c r="K10">
        <f t="shared" si="2"/>
        <v>9491677.4000000004</v>
      </c>
      <c r="L10">
        <f t="shared" si="2"/>
        <v>5075202.8999999994</v>
      </c>
      <c r="M10">
        <f t="shared" si="3"/>
        <v>3518208.5</v>
      </c>
      <c r="N10">
        <f t="shared" si="4"/>
        <v>1931271.9000000001</v>
      </c>
      <c r="O10">
        <f t="shared" si="5"/>
        <v>8874213.8822659329</v>
      </c>
      <c r="P10">
        <f t="shared" si="1"/>
        <v>19310442.804891873</v>
      </c>
      <c r="Q10">
        <f t="shared" si="1"/>
        <v>1106.072212637393</v>
      </c>
      <c r="R10">
        <f t="shared" si="1"/>
        <v>6034.425801911324</v>
      </c>
      <c r="S10">
        <f t="shared" si="1"/>
        <v>2458938.3497205279</v>
      </c>
    </row>
    <row r="11" spans="1:19" x14ac:dyDescent="0.3">
      <c r="A11" t="s">
        <v>9</v>
      </c>
      <c r="B11">
        <v>418477</v>
      </c>
      <c r="C11">
        <v>77794</v>
      </c>
      <c r="D11">
        <v>20156</v>
      </c>
      <c r="E11">
        <v>25.9</v>
      </c>
      <c r="F11">
        <v>48.2</v>
      </c>
      <c r="G11">
        <v>32</v>
      </c>
      <c r="H11">
        <v>22.4</v>
      </c>
      <c r="I11">
        <v>10.6</v>
      </c>
      <c r="J11">
        <f t="shared" si="2"/>
        <v>10838554.299999999</v>
      </c>
      <c r="K11">
        <f t="shared" si="2"/>
        <v>20170591.400000002</v>
      </c>
      <c r="L11">
        <f t="shared" si="2"/>
        <v>13391264</v>
      </c>
      <c r="M11">
        <f t="shared" si="3"/>
        <v>9373884.7999999989</v>
      </c>
      <c r="N11">
        <f t="shared" si="4"/>
        <v>4435856.2</v>
      </c>
      <c r="O11">
        <f t="shared" si="5"/>
        <v>706211.18276274262</v>
      </c>
      <c r="P11">
        <f t="shared" si="1"/>
        <v>6179865.9777133595</v>
      </c>
      <c r="Q11">
        <f t="shared" si="1"/>
        <v>1377108.944580667</v>
      </c>
      <c r="R11">
        <f t="shared" si="1"/>
        <v>708060.29440013203</v>
      </c>
      <c r="S11">
        <f t="shared" si="1"/>
        <v>1285577.804517061</v>
      </c>
    </row>
    <row r="12" spans="1:19" x14ac:dyDescent="0.3">
      <c r="A12" t="s">
        <v>10</v>
      </c>
      <c r="B12">
        <v>430082</v>
      </c>
      <c r="C12">
        <v>81082</v>
      </c>
      <c r="D12">
        <v>22841</v>
      </c>
      <c r="E12">
        <v>28.2</v>
      </c>
      <c r="F12">
        <v>53.1</v>
      </c>
      <c r="G12">
        <v>36.1</v>
      </c>
      <c r="H12">
        <v>25.4</v>
      </c>
      <c r="I12">
        <v>6.4</v>
      </c>
      <c r="J12">
        <f t="shared" si="2"/>
        <v>12128312.4</v>
      </c>
      <c r="K12">
        <f t="shared" si="2"/>
        <v>22837354.199999999</v>
      </c>
      <c r="L12">
        <f t="shared" si="2"/>
        <v>15525960.200000001</v>
      </c>
      <c r="M12">
        <f t="shared" si="3"/>
        <v>10924082.799999999</v>
      </c>
      <c r="N12">
        <f t="shared" si="4"/>
        <v>2752524.8000000003</v>
      </c>
      <c r="O12">
        <f t="shared" si="5"/>
        <v>5570973.4914627774</v>
      </c>
      <c r="P12">
        <f t="shared" si="1"/>
        <v>480642.66913788812</v>
      </c>
      <c r="Q12">
        <f t="shared" si="1"/>
        <v>2247429.8751604632</v>
      </c>
      <c r="R12">
        <f t="shared" si="1"/>
        <v>1241816.4822791768</v>
      </c>
      <c r="S12">
        <f t="shared" si="1"/>
        <v>2575831.0863472833</v>
      </c>
    </row>
    <row r="13" spans="1:19" x14ac:dyDescent="0.3">
      <c r="A13" t="s">
        <v>11</v>
      </c>
      <c r="B13">
        <v>292937</v>
      </c>
      <c r="C13">
        <v>52129</v>
      </c>
      <c r="D13">
        <v>14369</v>
      </c>
      <c r="E13">
        <v>27.6</v>
      </c>
      <c r="F13">
        <v>49.1</v>
      </c>
      <c r="G13">
        <v>35.9</v>
      </c>
      <c r="H13">
        <v>25.5</v>
      </c>
      <c r="I13">
        <v>6.9</v>
      </c>
      <c r="J13">
        <f t="shared" si="2"/>
        <v>8085061.2000000002</v>
      </c>
      <c r="K13">
        <f t="shared" si="2"/>
        <v>14383206.700000001</v>
      </c>
      <c r="L13">
        <f t="shared" si="2"/>
        <v>10516438.299999999</v>
      </c>
      <c r="M13">
        <f t="shared" si="3"/>
        <v>7469893.5</v>
      </c>
      <c r="N13">
        <f t="shared" si="4"/>
        <v>2021265.3</v>
      </c>
      <c r="O13">
        <f t="shared" si="5"/>
        <v>2634793.1189257586</v>
      </c>
      <c r="P13">
        <f t="shared" si="1"/>
        <v>2536946.2289105044</v>
      </c>
      <c r="Q13">
        <f t="shared" si="1"/>
        <v>1274628.3806671442</v>
      </c>
      <c r="R13">
        <f t="shared" si="1"/>
        <v>948307.78398658347</v>
      </c>
      <c r="S13">
        <f t="shared" si="1"/>
        <v>1110783.7494722279</v>
      </c>
    </row>
    <row r="14" spans="1:19" x14ac:dyDescent="0.3">
      <c r="A14" t="s">
        <v>12</v>
      </c>
      <c r="B14">
        <v>238303</v>
      </c>
      <c r="C14">
        <v>60274</v>
      </c>
      <c r="D14">
        <v>10086</v>
      </c>
      <c r="E14">
        <v>16.7</v>
      </c>
      <c r="F14">
        <v>42.3</v>
      </c>
      <c r="G14">
        <v>35</v>
      </c>
      <c r="H14">
        <v>24.2</v>
      </c>
      <c r="I14">
        <v>9.3000000000000007</v>
      </c>
      <c r="J14">
        <f t="shared" si="2"/>
        <v>3979660.0999999996</v>
      </c>
      <c r="K14">
        <f t="shared" si="2"/>
        <v>10080216.899999999</v>
      </c>
      <c r="L14">
        <f t="shared" si="2"/>
        <v>8340605</v>
      </c>
      <c r="M14">
        <f t="shared" si="3"/>
        <v>5766932.5999999996</v>
      </c>
      <c r="N14">
        <f t="shared" si="4"/>
        <v>2216217.9000000004</v>
      </c>
      <c r="O14">
        <f t="shared" si="5"/>
        <v>14876003.946100827</v>
      </c>
      <c r="P14">
        <f t="shared" si="1"/>
        <v>22620478.000326388</v>
      </c>
      <c r="Q14">
        <f t="shared" si="1"/>
        <v>335169.91037913505</v>
      </c>
      <c r="R14">
        <f t="shared" si="1"/>
        <v>59393.24480708241</v>
      </c>
      <c r="S14">
        <f t="shared" si="1"/>
        <v>48842.220995588897</v>
      </c>
    </row>
    <row r="15" spans="1:19" x14ac:dyDescent="0.3">
      <c r="A15" t="s">
        <v>13</v>
      </c>
      <c r="B15">
        <v>147421</v>
      </c>
      <c r="C15">
        <v>26511</v>
      </c>
      <c r="D15">
        <v>5912</v>
      </c>
      <c r="E15">
        <v>22.3</v>
      </c>
      <c r="F15">
        <v>40.1</v>
      </c>
      <c r="G15">
        <v>26.8</v>
      </c>
      <c r="H15">
        <v>18.899999999999999</v>
      </c>
      <c r="I15">
        <v>5.8</v>
      </c>
      <c r="J15">
        <f t="shared" si="2"/>
        <v>3287488.3000000003</v>
      </c>
      <c r="K15">
        <f t="shared" si="2"/>
        <v>5911582.1000000006</v>
      </c>
      <c r="L15">
        <f t="shared" si="2"/>
        <v>3950882.8000000003</v>
      </c>
      <c r="M15">
        <f t="shared" si="3"/>
        <v>2786256.9</v>
      </c>
      <c r="N15">
        <f t="shared" si="4"/>
        <v>855041.79999999993</v>
      </c>
      <c r="O15">
        <f t="shared" si="5"/>
        <v>780490.02585662156</v>
      </c>
      <c r="P15">
        <f t="shared" si="1"/>
        <v>21026912.160532854</v>
      </c>
      <c r="Q15">
        <f t="shared" si="1"/>
        <v>7252648.0337450951</v>
      </c>
      <c r="R15">
        <f t="shared" si="1"/>
        <v>3397664.6257277769</v>
      </c>
      <c r="S15">
        <f t="shared" si="1"/>
        <v>1368935.8746960775</v>
      </c>
    </row>
    <row r="16" spans="1:19" x14ac:dyDescent="0.3">
      <c r="B16">
        <f>SUM(B2:B15)</f>
        <v>2844968</v>
      </c>
      <c r="J16">
        <f>SUM(J2:J15)</f>
        <v>69988867.600000009</v>
      </c>
      <c r="K16">
        <f>SUM(K2:K15)</f>
        <v>148060250.40000001</v>
      </c>
      <c r="L16">
        <f t="shared" ref="L16:S16" si="6">SUM(L2:L15)</f>
        <v>96199879.499999985</v>
      </c>
      <c r="M16">
        <f t="shared" si="6"/>
        <v>67427922.099999994</v>
      </c>
      <c r="N16">
        <f t="shared" si="6"/>
        <v>25170218.800000001</v>
      </c>
      <c r="O16">
        <f t="shared" si="6"/>
        <v>60750405.802656479</v>
      </c>
      <c r="P16">
        <f t="shared" si="6"/>
        <v>446201030.16565663</v>
      </c>
      <c r="Q16">
        <f t="shared" si="6"/>
        <v>92417277.066845372</v>
      </c>
      <c r="R16">
        <f t="shared" si="6"/>
        <v>43333332.298775479</v>
      </c>
      <c r="S16">
        <f t="shared" si="6"/>
        <v>33508155.37905826</v>
      </c>
    </row>
    <row r="19" spans="1:6" x14ac:dyDescent="0.3">
      <c r="A19" t="s">
        <v>23</v>
      </c>
    </row>
    <row r="21" spans="1:6" ht="72" x14ac:dyDescent="0.3">
      <c r="B21" s="1" t="str">
        <f>E1</f>
        <v>VA/FATT</v>
      </c>
      <c r="C21" s="1" t="str">
        <f t="shared" ref="C21:F21" si="7">F1</f>
        <v>VA PER ADDETTO</v>
      </c>
      <c r="D21" s="1" t="str">
        <f t="shared" si="7"/>
        <v>COSTO LAVORO PER DIPENDENTE</v>
      </c>
      <c r="E21" s="1" t="str">
        <f t="shared" si="7"/>
        <v>RETRIBUZIONE LORDA PER DIP.</v>
      </c>
      <c r="F21" s="1" t="str">
        <f t="shared" si="7"/>
        <v>INVESTIMENTI PER ADDETTO</v>
      </c>
    </row>
    <row r="22" spans="1:6" x14ac:dyDescent="0.3">
      <c r="A22" t="s">
        <v>24</v>
      </c>
      <c r="B22">
        <f>J16/$B16</f>
        <v>24.600933156365908</v>
      </c>
      <c r="C22">
        <f t="shared" ref="C22:F22" si="8">K16/$B16</f>
        <v>52.042852643685272</v>
      </c>
      <c r="D22">
        <f t="shared" si="8"/>
        <v>33.814046238832908</v>
      </c>
      <c r="E22">
        <f t="shared" si="8"/>
        <v>23.700766440958208</v>
      </c>
      <c r="F22">
        <f t="shared" si="8"/>
        <v>8.8472765950267274</v>
      </c>
    </row>
    <row r="23" spans="1:6" x14ac:dyDescent="0.3">
      <c r="A23" t="s">
        <v>25</v>
      </c>
      <c r="B23">
        <f>SQRT(O16/$B16)</f>
        <v>4.6209992573807162</v>
      </c>
      <c r="C23">
        <f t="shared" ref="C23:F23" si="9">SQRT(P16/$B16)</f>
        <v>12.523525124652055</v>
      </c>
      <c r="D23">
        <f t="shared" si="9"/>
        <v>5.6995148737494299</v>
      </c>
      <c r="E23">
        <f t="shared" si="9"/>
        <v>3.9027645426334931</v>
      </c>
      <c r="F23">
        <f t="shared" si="9"/>
        <v>3.4319153514348617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testo</vt:lpstr>
      <vt:lpstr>raffinerie_escluse</vt:lpstr>
      <vt:lpstr>tutte_le_unità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Riani</dc:creator>
  <cp:lastModifiedBy>Marco Riani</cp:lastModifiedBy>
  <dcterms:created xsi:type="dcterms:W3CDTF">2014-09-16T14:41:29Z</dcterms:created>
  <dcterms:modified xsi:type="dcterms:W3CDTF">2015-09-23T15:05:09Z</dcterms:modified>
</cp:coreProperties>
</file>